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óminas 2020-2023\2020\"/>
    </mc:Choice>
  </mc:AlternateContent>
  <bookViews>
    <workbookView xWindow="0" yWindow="0" windowWidth="20490" windowHeight="8820"/>
  </bookViews>
  <sheets>
    <sheet name="Aguinaldo 2020" sheetId="3" r:id="rId1"/>
  </sheets>
  <calcPr calcId="162913"/>
</workbook>
</file>

<file path=xl/calcChain.xml><?xml version="1.0" encoding="utf-8"?>
<calcChain xmlns="http://schemas.openxmlformats.org/spreadsheetml/2006/main">
  <c r="K63" i="3" l="1"/>
  <c r="J63" i="3"/>
  <c r="I63" i="3"/>
  <c r="H63" i="3"/>
  <c r="G62" i="3"/>
  <c r="L62" i="3" s="1"/>
  <c r="L63" i="3" s="1"/>
  <c r="K59" i="3"/>
  <c r="J59" i="3"/>
  <c r="I59" i="3"/>
  <c r="H59" i="3"/>
  <c r="G58" i="3"/>
  <c r="L58" i="3" s="1"/>
  <c r="L57" i="3"/>
  <c r="G56" i="3"/>
  <c r="L56" i="3" s="1"/>
  <c r="G55" i="3"/>
  <c r="L55" i="3" s="1"/>
  <c r="L54" i="3"/>
  <c r="G53" i="3"/>
  <c r="L53" i="3" s="1"/>
  <c r="K50" i="3"/>
  <c r="J50" i="3"/>
  <c r="I50" i="3"/>
  <c r="H50" i="3"/>
  <c r="G49" i="3"/>
  <c r="L49" i="3" s="1"/>
  <c r="L48" i="3"/>
  <c r="G47" i="3"/>
  <c r="L47" i="3" s="1"/>
  <c r="L46" i="3"/>
  <c r="G45" i="3"/>
  <c r="L45" i="3" s="1"/>
  <c r="G44" i="3"/>
  <c r="L44" i="3" s="1"/>
  <c r="L43" i="3"/>
  <c r="G43" i="3"/>
  <c r="G42" i="3"/>
  <c r="L42" i="3" s="1"/>
  <c r="G41" i="3"/>
  <c r="L41" i="3" s="1"/>
  <c r="G40" i="3"/>
  <c r="L40" i="3" s="1"/>
  <c r="L39" i="3"/>
  <c r="G39" i="3"/>
  <c r="L38" i="3"/>
  <c r="G37" i="3"/>
  <c r="L37" i="3" s="1"/>
  <c r="G36" i="3"/>
  <c r="L36" i="3" s="1"/>
  <c r="L35" i="3"/>
  <c r="G35" i="3"/>
  <c r="G34" i="3"/>
  <c r="G50" i="3" s="1"/>
  <c r="L33" i="3"/>
  <c r="K29" i="3"/>
  <c r="J29" i="3"/>
  <c r="I29" i="3"/>
  <c r="H29" i="3"/>
  <c r="G28" i="3"/>
  <c r="L28" i="3" s="1"/>
  <c r="G27" i="3"/>
  <c r="L27" i="3" s="1"/>
  <c r="G26" i="3"/>
  <c r="L26" i="3" s="1"/>
  <c r="G25" i="3"/>
  <c r="L25" i="3" s="1"/>
  <c r="K22" i="3"/>
  <c r="J22" i="3"/>
  <c r="I22" i="3"/>
  <c r="H22" i="3"/>
  <c r="L21" i="3"/>
  <c r="G21" i="3"/>
  <c r="G20" i="3"/>
  <c r="L20" i="3" s="1"/>
  <c r="G19" i="3"/>
  <c r="L19" i="3" s="1"/>
  <c r="G18" i="3"/>
  <c r="L18" i="3" s="1"/>
  <c r="L17" i="3"/>
  <c r="G17" i="3"/>
  <c r="G16" i="3"/>
  <c r="L16" i="3" s="1"/>
  <c r="G15" i="3"/>
  <c r="L15" i="3" s="1"/>
  <c r="G14" i="3"/>
  <c r="L14" i="3" s="1"/>
  <c r="L13" i="3"/>
  <c r="G13" i="3"/>
  <c r="G12" i="3"/>
  <c r="L12" i="3" s="1"/>
  <c r="L22" i="3" s="1"/>
  <c r="K9" i="3"/>
  <c r="J9" i="3"/>
  <c r="J66" i="3" s="1"/>
  <c r="I9" i="3"/>
  <c r="H9" i="3"/>
  <c r="H66" i="3" s="1"/>
  <c r="G8" i="3"/>
  <c r="L8" i="3" s="1"/>
  <c r="L7" i="3"/>
  <c r="G7" i="3"/>
  <c r="G9" i="3" s="1"/>
  <c r="I66" i="3" l="1"/>
  <c r="K66" i="3"/>
  <c r="L9" i="3"/>
  <c r="L59" i="3"/>
  <c r="L29" i="3"/>
  <c r="G29" i="3"/>
  <c r="L34" i="3"/>
  <c r="L50" i="3" s="1"/>
  <c r="G59" i="3"/>
  <c r="G63" i="3"/>
  <c r="G22" i="3"/>
  <c r="G66" i="3" l="1"/>
  <c r="L66" i="3"/>
</calcChain>
</file>

<file path=xl/sharedStrings.xml><?xml version="1.0" encoding="utf-8"?>
<sst xmlns="http://schemas.openxmlformats.org/spreadsheetml/2006/main" count="157" uniqueCount="134">
  <si>
    <t>Código</t>
  </si>
  <si>
    <t>Empleado</t>
  </si>
  <si>
    <t>Nombramiento</t>
  </si>
  <si>
    <t>Subsidio al empleo</t>
  </si>
  <si>
    <t xml:space="preserve">I.S.R. </t>
  </si>
  <si>
    <t>I.S.R. (sp)</t>
  </si>
  <si>
    <t xml:space="preserve">AJUSTE AL NETO </t>
  </si>
  <si>
    <t>*NETO A PAGAR*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</si>
  <si>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</si>
  <si>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</si>
  <si>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</si>
  <si>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</si>
  <si>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</si>
  <si>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</si>
  <si>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</si>
  <si>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</si>
  <si>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</si>
  <si>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</si>
  <si>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</si>
  <si>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</si>
  <si>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</si>
  <si>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</si>
  <si>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</si>
  <si>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</si>
  <si>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</si>
  <si>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</si>
  <si>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</si>
  <si>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</si>
  <si>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</si>
  <si>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</si>
  <si>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</si>
  <si>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</si>
  <si>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</si>
  <si>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</si>
  <si>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</si>
  <si>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</si>
  <si>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</si>
  <si>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</si>
  <si>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</si>
  <si>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</si>
  <si>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</si>
  <si>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</si>
  <si>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</si>
  <si>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</si>
  <si>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</si>
  <si>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</si>
  <si>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</si>
  <si>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</si>
  <si>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</si>
  <si>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</si>
  <si>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</si>
  <si>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</si>
  <si>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</si>
  <si>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</si>
  <si>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</si>
  <si>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</si>
  <si>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</si>
  <si>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</si>
  <si>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</si>
  <si>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</si>
  <si>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</si>
  <si>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</si>
  <si>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</si>
  <si>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</si>
  <si>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</si>
  <si>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</si>
  <si>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</si>
  <si>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</si>
  <si>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</si>
  <si>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</si>
  <si>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</si>
  <si>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</si>
  <si>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</si>
  <si>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</si>
  <si>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</si>
  <si>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</si>
  <si>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</si>
  <si>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</si>
  <si>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</si>
  <si>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</si>
  <si>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</si>
  <si>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</si>
  <si>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</si>
  <si>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</si>
  <si>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</si>
  <si>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</si>
  <si>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</si>
  <si>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</si>
  <si>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</si>
  <si>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</si>
  <si>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</si>
  <si>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</si>
  <si>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</si>
  <si>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</si>
  <si>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</si>
  <si>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</si>
  <si>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</si>
  <si>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</si>
  <si>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</si>
  <si>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</si>
  <si>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</si>
  <si>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</si>
  <si>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</si>
  <si>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</si>
  <si>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</si>
  <si>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</si>
  <si>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</si>
  <si>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</si>
  <si>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</si>
  <si>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</si>
  <si>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</si>
  <si>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</si>
  <si>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</si>
  <si>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</si>
  <si>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</si>
  <si>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</si>
  <si>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</si>
  <si>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</si>
  <si>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</si>
  <si>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</si>
  <si>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</si>
  <si>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</si>
  <si>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</si>
  <si>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</si>
  <si>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</si>
  <si>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</si>
  <si>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JERONIMO SANCHEZ GARCIA</t>
  </si>
  <si>
    <t xml:space="preserve">GABRIELA MARISOL LOERA GONZALEZ </t>
  </si>
  <si>
    <t>Aguinaldo   2020</t>
  </si>
  <si>
    <t>Fecha de ingreso</t>
  </si>
  <si>
    <t>Sueldo Diario</t>
  </si>
  <si>
    <t>Aguinaldo</t>
  </si>
  <si>
    <t>JA09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</si>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</sst>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/>
    <xf numFmtId="0" fontId="14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6" borderId="0" xfId="0" applyFont="1" applyFill="1" applyBorder="1"/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8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0" fontId="1" fillId="0" borderId="5" xfId="0" applyFont="1" applyBorder="1"/>
    <xf numFmtId="0" fontId="3" fillId="0" borderId="5" xfId="0" applyFont="1" applyBorder="1" applyAlignment="1">
      <alignment wrapText="1"/>
    </xf>
    <xf numFmtId="14" fontId="1" fillId="0" borderId="5" xfId="0" applyNumberFormat="1" applyFont="1" applyBorder="1"/>
    <xf numFmtId="4" fontId="0" fillId="0" borderId="5" xfId="0" applyNumberFormat="1" applyBorder="1"/>
    <xf numFmtId="4" fontId="8" fillId="4" borderId="5" xfId="0" applyNumberFormat="1" applyFont="1" applyFill="1" applyBorder="1"/>
    <xf numFmtId="0" fontId="7" fillId="0" borderId="5" xfId="0" applyFont="1" applyBorder="1" applyAlignment="1">
      <alignment horizontal="left"/>
    </xf>
    <xf numFmtId="0" fontId="9" fillId="0" borderId="5" xfId="0" applyFont="1" applyBorder="1" applyAlignment="1">
      <alignment wrapText="1"/>
    </xf>
    <xf numFmtId="0" fontId="2" fillId="0" borderId="5" xfId="0" applyFont="1" applyBorder="1"/>
    <xf numFmtId="44" fontId="10" fillId="5" borderId="5" xfId="1" applyFont="1" applyFill="1" applyBorder="1"/>
    <xf numFmtId="4" fontId="11" fillId="0" borderId="5" xfId="0" applyNumberFormat="1" applyFont="1" applyBorder="1"/>
    <xf numFmtId="4" fontId="0" fillId="0" borderId="5" xfId="0" applyNumberFormat="1" applyFont="1" applyBorder="1"/>
    <xf numFmtId="0" fontId="0" fillId="0" borderId="5" xfId="0" applyBorder="1"/>
    <xf numFmtId="14" fontId="0" fillId="0" borderId="5" xfId="0" applyNumberFormat="1" applyBorder="1"/>
    <xf numFmtId="0" fontId="0" fillId="0" borderId="5" xfId="0" applyFont="1" applyBorder="1"/>
    <xf numFmtId="4" fontId="8" fillId="7" borderId="5" xfId="0" applyNumberFormat="1" applyFont="1" applyFill="1" applyBorder="1"/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4" fontId="12" fillId="0" borderId="5" xfId="1" applyNumberFormat="1" applyFont="1" applyBorder="1"/>
    <xf numFmtId="4" fontId="4" fillId="0" borderId="5" xfId="1" applyNumberFormat="1" applyFont="1" applyBorder="1"/>
    <xf numFmtId="0" fontId="11" fillId="0" borderId="5" xfId="0" applyFont="1" applyBorder="1"/>
    <xf numFmtId="0" fontId="10" fillId="0" borderId="5" xfId="0" applyFont="1" applyBorder="1" applyAlignment="1">
      <alignment horizontal="right"/>
    </xf>
    <xf numFmtId="4" fontId="10" fillId="0" borderId="5" xfId="0" applyNumberFormat="1" applyFont="1" applyBorder="1"/>
    <xf numFmtId="0" fontId="3" fillId="0" borderId="5" xfId="0" applyFont="1" applyBorder="1"/>
    <xf numFmtId="0" fontId="4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3CA72C-5994-4A06-992B-EBF336CE1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B6" sqref="B6:L67"/>
    </sheetView>
  </sheetViews>
  <sheetFormatPr baseColWidth="10" defaultRowHeight="15" x14ac:dyDescent="0.25"/>
  <cols>
    <col min="3" max="3" width="28.140625" customWidth="1"/>
    <col min="4" max="4" width="20.28515625" customWidth="1"/>
    <col min="7" max="7" width="21" customWidth="1"/>
    <col min="10" max="10" width="18.28515625" customWidth="1"/>
    <col min="12" max="12" width="26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 x14ac:dyDescent="0.25">
      <c r="A3" s="1"/>
      <c r="B3" s="1"/>
      <c r="C3" s="1"/>
      <c r="D3" s="1"/>
      <c r="E3" s="1"/>
      <c r="F3" s="1"/>
      <c r="G3" s="3"/>
      <c r="H3" s="3"/>
      <c r="I3" s="3"/>
      <c r="J3" s="3"/>
      <c r="K3" s="3"/>
      <c r="L3" s="4"/>
    </row>
    <row r="4" spans="1:12" ht="18.75" x14ac:dyDescent="0.25">
      <c r="A4" s="1"/>
      <c r="B4" s="47" t="s">
        <v>128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25.5" x14ac:dyDescent="0.25">
      <c r="A5" s="5"/>
      <c r="B5" s="19" t="s">
        <v>0</v>
      </c>
      <c r="C5" s="6" t="s">
        <v>1</v>
      </c>
      <c r="D5" s="7" t="s">
        <v>2</v>
      </c>
      <c r="E5" s="12" t="s">
        <v>129</v>
      </c>
      <c r="F5" s="8" t="s">
        <v>130</v>
      </c>
      <c r="G5" s="13" t="s">
        <v>131</v>
      </c>
      <c r="H5" s="9" t="s">
        <v>3</v>
      </c>
      <c r="I5" s="10" t="s">
        <v>4</v>
      </c>
      <c r="J5" s="10" t="s">
        <v>5</v>
      </c>
      <c r="K5" s="10" t="s">
        <v>6</v>
      </c>
      <c r="L5" s="20" t="s">
        <v>7</v>
      </c>
    </row>
    <row r="6" spans="1:12" ht="15.75" x14ac:dyDescent="0.25">
      <c r="A6" s="1"/>
      <c r="B6" s="21" t="s">
        <v>8</v>
      </c>
      <c r="C6" s="21" t="s">
        <v>9</v>
      </c>
      <c r="D6" s="21"/>
      <c r="E6" s="21"/>
      <c r="F6" s="21"/>
      <c r="G6" s="22"/>
      <c r="H6" s="22"/>
      <c r="I6" s="22"/>
      <c r="J6" s="22"/>
      <c r="K6" s="22"/>
      <c r="L6" s="23"/>
    </row>
    <row r="7" spans="1:12" ht="33" x14ac:dyDescent="0.35">
      <c r="A7" s="1"/>
      <c r="B7" s="24" t="s">
        <v>10</v>
      </c>
      <c r="C7" s="25" t="s">
        <v>11</v>
      </c>
      <c r="D7" s="24" t="s">
        <v>12</v>
      </c>
      <c r="E7" s="26">
        <v>43374</v>
      </c>
      <c r="F7" s="27">
        <v>1609.92</v>
      </c>
      <c r="G7" s="22">
        <f>F7*50</f>
        <v>80496</v>
      </c>
      <c r="H7" s="22"/>
      <c r="I7" s="22"/>
      <c r="J7" s="22">
        <v>23366.880000000001</v>
      </c>
      <c r="K7" s="22"/>
      <c r="L7" s="28">
        <f>G7-J7-K7</f>
        <v>57129.119999999995</v>
      </c>
    </row>
    <row r="8" spans="1:12" ht="33" x14ac:dyDescent="0.35">
      <c r="A8" s="1"/>
      <c r="B8" s="24" t="s">
        <v>13</v>
      </c>
      <c r="C8" s="25" t="s">
        <v>14</v>
      </c>
      <c r="D8" s="24" t="s">
        <v>15</v>
      </c>
      <c r="E8" s="26">
        <v>43437</v>
      </c>
      <c r="F8" s="27">
        <v>447.01</v>
      </c>
      <c r="G8" s="22">
        <f>F8*50</f>
        <v>22350.5</v>
      </c>
      <c r="H8" s="22">
        <v>0</v>
      </c>
      <c r="I8" s="22"/>
      <c r="J8" s="22">
        <v>4217.34</v>
      </c>
      <c r="K8" s="22">
        <v>0.1</v>
      </c>
      <c r="L8" s="28">
        <f>G8-J8-K8</f>
        <v>18133.060000000001</v>
      </c>
    </row>
    <row r="9" spans="1:12" ht="18.75" x14ac:dyDescent="0.3">
      <c r="A9" s="1"/>
      <c r="B9" s="29" t="s">
        <v>16</v>
      </c>
      <c r="C9" s="30"/>
      <c r="D9" s="31"/>
      <c r="E9" s="31"/>
      <c r="F9" s="31"/>
      <c r="G9" s="32">
        <f>SUM(G7:G8)</f>
        <v>102846.5</v>
      </c>
      <c r="H9" s="32">
        <f t="shared" ref="H9:K9" si="0">SUM(H7:H8)</f>
        <v>0</v>
      </c>
      <c r="I9" s="32">
        <f t="shared" si="0"/>
        <v>0</v>
      </c>
      <c r="J9" s="32">
        <f t="shared" si="0"/>
        <v>27584.22</v>
      </c>
      <c r="K9" s="32">
        <f t="shared" si="0"/>
        <v>0.1</v>
      </c>
      <c r="L9" s="32">
        <f>SUM(L7:L8)</f>
        <v>75262.179999999993</v>
      </c>
    </row>
    <row r="10" spans="1:12" ht="18.75" x14ac:dyDescent="0.3">
      <c r="A10" s="1"/>
      <c r="B10" s="24"/>
      <c r="C10" s="25"/>
      <c r="D10" s="24"/>
      <c r="E10" s="24"/>
      <c r="F10" s="24"/>
      <c r="G10" s="22"/>
      <c r="H10" s="22"/>
      <c r="I10" s="22"/>
      <c r="J10" s="22"/>
      <c r="K10" s="22"/>
      <c r="L10" s="33"/>
    </row>
    <row r="11" spans="1:12" ht="32.25" x14ac:dyDescent="0.3">
      <c r="A11" s="1"/>
      <c r="B11" s="21" t="s">
        <v>17</v>
      </c>
      <c r="C11" s="30" t="s">
        <v>18</v>
      </c>
      <c r="D11" s="24"/>
      <c r="E11" s="24"/>
      <c r="F11" s="24"/>
      <c r="G11" s="22"/>
      <c r="H11" s="22"/>
      <c r="I11" s="22"/>
      <c r="J11" s="22"/>
      <c r="K11" s="22"/>
      <c r="L11" s="33"/>
    </row>
    <row r="12" spans="1:12" ht="33" x14ac:dyDescent="0.35">
      <c r="A12" s="1"/>
      <c r="B12" s="24" t="s">
        <v>19</v>
      </c>
      <c r="C12" s="25" t="s">
        <v>20</v>
      </c>
      <c r="D12" s="24" t="s">
        <v>21</v>
      </c>
      <c r="E12" s="26">
        <v>43374</v>
      </c>
      <c r="F12" s="22">
        <v>901.34</v>
      </c>
      <c r="G12" s="22">
        <f>F12*50</f>
        <v>45067</v>
      </c>
      <c r="H12" s="22"/>
      <c r="I12" s="22"/>
      <c r="J12" s="22">
        <v>9986.73</v>
      </c>
      <c r="K12" s="22"/>
      <c r="L12" s="28">
        <f>G12-J12-K12</f>
        <v>35080.270000000004</v>
      </c>
    </row>
    <row r="13" spans="1:12" ht="21" x14ac:dyDescent="0.35">
      <c r="A13" s="1"/>
      <c r="B13" s="24" t="s">
        <v>22</v>
      </c>
      <c r="C13" s="25" t="s">
        <v>23</v>
      </c>
      <c r="D13" s="24" t="s">
        <v>24</v>
      </c>
      <c r="E13" s="26">
        <v>43374</v>
      </c>
      <c r="F13" s="22">
        <v>500.92</v>
      </c>
      <c r="G13" s="22">
        <f t="shared" ref="G13:G21" si="1">F13*50</f>
        <v>25046</v>
      </c>
      <c r="H13" s="22"/>
      <c r="I13" s="22"/>
      <c r="J13" s="22">
        <v>4793.1000000000004</v>
      </c>
      <c r="K13" s="22"/>
      <c r="L13" s="28">
        <f t="shared" ref="L13:L21" si="2">G13-J13-K13</f>
        <v>20252.900000000001</v>
      </c>
    </row>
    <row r="14" spans="1:12" ht="21" x14ac:dyDescent="0.35">
      <c r="A14" s="1"/>
      <c r="B14" s="24" t="s">
        <v>25</v>
      </c>
      <c r="C14" s="25" t="s">
        <v>26</v>
      </c>
      <c r="D14" s="24" t="s">
        <v>27</v>
      </c>
      <c r="E14" s="26">
        <v>43476</v>
      </c>
      <c r="F14" s="22">
        <v>500.92</v>
      </c>
      <c r="G14" s="22">
        <f t="shared" si="1"/>
        <v>25046</v>
      </c>
      <c r="H14" s="22"/>
      <c r="I14" s="22"/>
      <c r="J14" s="22">
        <v>4793.1000000000004</v>
      </c>
      <c r="K14" s="22"/>
      <c r="L14" s="28">
        <f t="shared" si="2"/>
        <v>20252.900000000001</v>
      </c>
    </row>
    <row r="15" spans="1:12" ht="21" x14ac:dyDescent="0.35">
      <c r="A15" s="1"/>
      <c r="B15" s="24" t="s">
        <v>28</v>
      </c>
      <c r="C15" s="25" t="s">
        <v>29</v>
      </c>
      <c r="D15" s="24" t="s">
        <v>30</v>
      </c>
      <c r="E15" s="26">
        <v>43377</v>
      </c>
      <c r="F15" s="34">
        <v>532.62</v>
      </c>
      <c r="G15" s="22">
        <f t="shared" si="1"/>
        <v>26631</v>
      </c>
      <c r="H15" s="22"/>
      <c r="I15" s="22"/>
      <c r="J15" s="22">
        <v>5131.6499999999996</v>
      </c>
      <c r="K15" s="22"/>
      <c r="L15" s="28">
        <f t="shared" si="2"/>
        <v>21499.35</v>
      </c>
    </row>
    <row r="16" spans="1:12" ht="33" x14ac:dyDescent="0.35">
      <c r="A16" s="1"/>
      <c r="B16" s="24" t="s">
        <v>31</v>
      </c>
      <c r="C16" s="25" t="s">
        <v>32</v>
      </c>
      <c r="D16" s="24" t="s">
        <v>33</v>
      </c>
      <c r="E16" s="26">
        <v>42370</v>
      </c>
      <c r="F16" s="22">
        <v>351.92</v>
      </c>
      <c r="G16" s="22">
        <f t="shared" si="1"/>
        <v>17596</v>
      </c>
      <c r="H16" s="22"/>
      <c r="I16" s="22"/>
      <c r="J16" s="22">
        <v>2686.14</v>
      </c>
      <c r="K16" s="22"/>
      <c r="L16" s="28">
        <f t="shared" si="2"/>
        <v>14909.86</v>
      </c>
    </row>
    <row r="17" spans="1:12" ht="21" x14ac:dyDescent="0.35">
      <c r="A17" s="1"/>
      <c r="B17" s="35" t="s">
        <v>132</v>
      </c>
      <c r="C17" s="25" t="s">
        <v>45</v>
      </c>
      <c r="D17" s="35" t="s">
        <v>46</v>
      </c>
      <c r="E17" s="36">
        <v>43420</v>
      </c>
      <c r="F17" s="27">
        <v>351.92</v>
      </c>
      <c r="G17" s="22">
        <f t="shared" si="1"/>
        <v>17596</v>
      </c>
      <c r="H17" s="22"/>
      <c r="I17" s="22"/>
      <c r="J17" s="22">
        <v>2686.14</v>
      </c>
      <c r="K17" s="22"/>
      <c r="L17" s="28">
        <f t="shared" si="2"/>
        <v>14909.86</v>
      </c>
    </row>
    <row r="18" spans="1:12" ht="21" x14ac:dyDescent="0.35">
      <c r="A18" s="1"/>
      <c r="B18" s="24" t="s">
        <v>34</v>
      </c>
      <c r="C18" s="25" t="s">
        <v>35</v>
      </c>
      <c r="D18" s="24" t="s">
        <v>36</v>
      </c>
      <c r="E18" s="26">
        <v>42370</v>
      </c>
      <c r="F18" s="22">
        <v>311.83</v>
      </c>
      <c r="G18" s="22">
        <f t="shared" si="1"/>
        <v>15591.5</v>
      </c>
      <c r="H18" s="22"/>
      <c r="I18" s="22"/>
      <c r="J18" s="22">
        <v>2171.06</v>
      </c>
      <c r="K18" s="22">
        <v>-0.1</v>
      </c>
      <c r="L18" s="28">
        <f t="shared" si="2"/>
        <v>13420.54</v>
      </c>
    </row>
    <row r="19" spans="1:12" ht="21" x14ac:dyDescent="0.35">
      <c r="A19" s="1"/>
      <c r="B19" s="24" t="s">
        <v>37</v>
      </c>
      <c r="C19" s="25" t="s">
        <v>38</v>
      </c>
      <c r="D19" s="24" t="s">
        <v>39</v>
      </c>
      <c r="E19" s="26">
        <v>42370</v>
      </c>
      <c r="F19" s="22">
        <v>351.92</v>
      </c>
      <c r="G19" s="22">
        <f t="shared" si="1"/>
        <v>17596</v>
      </c>
      <c r="H19" s="22"/>
      <c r="I19" s="22"/>
      <c r="J19" s="22">
        <v>2686.14</v>
      </c>
      <c r="K19" s="22"/>
      <c r="L19" s="28">
        <f t="shared" si="2"/>
        <v>14909.86</v>
      </c>
    </row>
    <row r="20" spans="1:12" ht="33" x14ac:dyDescent="0.35">
      <c r="A20" s="1"/>
      <c r="B20" s="35" t="s">
        <v>40</v>
      </c>
      <c r="C20" s="25" t="s">
        <v>41</v>
      </c>
      <c r="D20" s="35" t="s">
        <v>42</v>
      </c>
      <c r="E20" s="36">
        <v>43374</v>
      </c>
      <c r="F20" s="27">
        <v>351.92</v>
      </c>
      <c r="G20" s="22">
        <f t="shared" si="1"/>
        <v>17596</v>
      </c>
      <c r="H20" s="22"/>
      <c r="I20" s="22"/>
      <c r="J20" s="22">
        <v>2686.14</v>
      </c>
      <c r="K20" s="22"/>
      <c r="L20" s="28">
        <f t="shared" si="2"/>
        <v>14909.86</v>
      </c>
    </row>
    <row r="21" spans="1:12" ht="21" x14ac:dyDescent="0.35">
      <c r="A21" s="1"/>
      <c r="B21" s="35" t="s">
        <v>43</v>
      </c>
      <c r="C21" s="25" t="s">
        <v>44</v>
      </c>
      <c r="D21" s="35" t="s">
        <v>36</v>
      </c>
      <c r="E21" s="36">
        <v>43405</v>
      </c>
      <c r="F21" s="27">
        <v>311.83</v>
      </c>
      <c r="G21" s="22">
        <f t="shared" si="1"/>
        <v>15591.5</v>
      </c>
      <c r="H21" s="22"/>
      <c r="I21" s="22"/>
      <c r="J21" s="22">
        <v>2171.06</v>
      </c>
      <c r="K21" s="22">
        <v>-0.1</v>
      </c>
      <c r="L21" s="28">
        <f t="shared" si="2"/>
        <v>13420.54</v>
      </c>
    </row>
    <row r="22" spans="1:12" ht="18.75" x14ac:dyDescent="0.3">
      <c r="A22" s="1"/>
      <c r="B22" s="21" t="s">
        <v>16</v>
      </c>
      <c r="C22" s="30"/>
      <c r="D22" s="31"/>
      <c r="E22" s="31"/>
      <c r="F22" s="31"/>
      <c r="G22" s="32">
        <f t="shared" ref="G22:L22" si="3">SUM(G12:G21)</f>
        <v>223357</v>
      </c>
      <c r="H22" s="32">
        <f t="shared" si="3"/>
        <v>0</v>
      </c>
      <c r="I22" s="32">
        <f t="shared" si="3"/>
        <v>0</v>
      </c>
      <c r="J22" s="32">
        <f t="shared" si="3"/>
        <v>39791.26</v>
      </c>
      <c r="K22" s="32">
        <f t="shared" si="3"/>
        <v>-0.2</v>
      </c>
      <c r="L22" s="32">
        <f t="shared" si="3"/>
        <v>183565.94000000003</v>
      </c>
    </row>
    <row r="23" spans="1:12" ht="18.75" x14ac:dyDescent="0.3">
      <c r="A23" s="1"/>
      <c r="B23" s="21"/>
      <c r="C23" s="25"/>
      <c r="D23" s="24"/>
      <c r="E23" s="24"/>
      <c r="F23" s="24"/>
      <c r="G23" s="22"/>
      <c r="H23" s="22"/>
      <c r="I23" s="22"/>
      <c r="J23" s="22"/>
      <c r="K23" s="22"/>
      <c r="L23" s="33"/>
    </row>
    <row r="24" spans="1:12" ht="18.75" x14ac:dyDescent="0.3">
      <c r="A24" s="1"/>
      <c r="B24" s="21" t="s">
        <v>47</v>
      </c>
      <c r="C24" s="30" t="s">
        <v>48</v>
      </c>
      <c r="D24" s="24"/>
      <c r="E24" s="24"/>
      <c r="F24" s="24"/>
      <c r="G24" s="22"/>
      <c r="H24" s="22"/>
      <c r="I24" s="22"/>
      <c r="J24" s="22"/>
      <c r="K24" s="22"/>
      <c r="L24" s="33"/>
    </row>
    <row r="25" spans="1:12" ht="21" x14ac:dyDescent="0.35">
      <c r="A25" s="1"/>
      <c r="B25" s="24" t="s">
        <v>49</v>
      </c>
      <c r="C25" s="25" t="s">
        <v>50</v>
      </c>
      <c r="D25" s="35" t="s">
        <v>51</v>
      </c>
      <c r="E25" s="36">
        <v>42767</v>
      </c>
      <c r="F25" s="35">
        <v>500.92</v>
      </c>
      <c r="G25" s="22">
        <f>F25*50</f>
        <v>25046</v>
      </c>
      <c r="H25" s="22"/>
      <c r="I25" s="22"/>
      <c r="J25" s="22">
        <v>4793.1000000000004</v>
      </c>
      <c r="K25" s="22"/>
      <c r="L25" s="28">
        <f t="shared" ref="L25:L28" si="4">G25-J25-K25</f>
        <v>20252.900000000001</v>
      </c>
    </row>
    <row r="26" spans="1:12" ht="21" x14ac:dyDescent="0.35">
      <c r="A26" s="1"/>
      <c r="B26" s="37" t="s">
        <v>52</v>
      </c>
      <c r="C26" s="25" t="s">
        <v>67</v>
      </c>
      <c r="D26" s="35" t="s">
        <v>65</v>
      </c>
      <c r="E26" s="36">
        <v>43591</v>
      </c>
      <c r="F26" s="35">
        <v>500.92</v>
      </c>
      <c r="G26" s="22">
        <f t="shared" ref="G26:G28" si="5">F26*50</f>
        <v>25046</v>
      </c>
      <c r="H26" s="22"/>
      <c r="I26" s="22"/>
      <c r="J26" s="22">
        <v>4793.1000000000004</v>
      </c>
      <c r="K26" s="22"/>
      <c r="L26" s="28">
        <f t="shared" si="4"/>
        <v>20252.900000000001</v>
      </c>
    </row>
    <row r="27" spans="1:12" ht="21" x14ac:dyDescent="0.35">
      <c r="A27" s="1"/>
      <c r="B27" s="24" t="s">
        <v>55</v>
      </c>
      <c r="C27" s="25" t="s">
        <v>56</v>
      </c>
      <c r="D27" s="24" t="s">
        <v>57</v>
      </c>
      <c r="E27" s="26">
        <v>42370</v>
      </c>
      <c r="F27" s="35">
        <v>500.92</v>
      </c>
      <c r="G27" s="22">
        <f t="shared" si="5"/>
        <v>25046</v>
      </c>
      <c r="H27" s="22"/>
      <c r="I27" s="22"/>
      <c r="J27" s="22">
        <v>4793.1000000000004</v>
      </c>
      <c r="K27" s="22"/>
      <c r="L27" s="28">
        <f t="shared" si="4"/>
        <v>20252.900000000001</v>
      </c>
    </row>
    <row r="28" spans="1:12" ht="33" x14ac:dyDescent="0.35">
      <c r="A28" s="1"/>
      <c r="B28" s="37" t="s">
        <v>58</v>
      </c>
      <c r="C28" s="25" t="s">
        <v>59</v>
      </c>
      <c r="D28" s="35" t="s">
        <v>54</v>
      </c>
      <c r="E28" s="36">
        <v>43489</v>
      </c>
      <c r="F28" s="35">
        <v>500.92</v>
      </c>
      <c r="G28" s="22">
        <f t="shared" si="5"/>
        <v>25046</v>
      </c>
      <c r="H28" s="22"/>
      <c r="I28" s="22"/>
      <c r="J28" s="22">
        <v>4793.1000000000004</v>
      </c>
      <c r="K28" s="22"/>
      <c r="L28" s="28">
        <f t="shared" si="4"/>
        <v>20252.900000000001</v>
      </c>
    </row>
    <row r="29" spans="1:12" ht="18.75" x14ac:dyDescent="0.3">
      <c r="A29" s="1"/>
      <c r="B29" s="21" t="s">
        <v>16</v>
      </c>
      <c r="C29" s="30"/>
      <c r="D29" s="31"/>
      <c r="E29" s="31"/>
      <c r="F29" s="31"/>
      <c r="G29" s="32">
        <f t="shared" ref="G29:L29" si="6">SUM(G25:G28)</f>
        <v>100184</v>
      </c>
      <c r="H29" s="32">
        <f t="shared" si="6"/>
        <v>0</v>
      </c>
      <c r="I29" s="32">
        <f t="shared" si="6"/>
        <v>0</v>
      </c>
      <c r="J29" s="32">
        <f t="shared" si="6"/>
        <v>19172.400000000001</v>
      </c>
      <c r="K29" s="32">
        <f t="shared" si="6"/>
        <v>0</v>
      </c>
      <c r="L29" s="32">
        <f t="shared" si="6"/>
        <v>81011.600000000006</v>
      </c>
    </row>
    <row r="30" spans="1:12" ht="18.75" x14ac:dyDescent="0.3">
      <c r="A30" s="1"/>
      <c r="B30" s="24"/>
      <c r="C30" s="25"/>
      <c r="D30" s="24"/>
      <c r="E30" s="24"/>
      <c r="F30" s="24"/>
      <c r="G30" s="22"/>
      <c r="H30" s="22"/>
      <c r="I30" s="22"/>
      <c r="J30" s="22"/>
      <c r="K30" s="22"/>
      <c r="L30" s="33"/>
    </row>
    <row r="31" spans="1:12" ht="18.75" x14ac:dyDescent="0.3">
      <c r="A31" s="1"/>
      <c r="B31" s="21" t="s">
        <v>60</v>
      </c>
      <c r="C31" s="30" t="s">
        <v>61</v>
      </c>
      <c r="D31" s="24"/>
      <c r="E31" s="24"/>
      <c r="F31" s="24"/>
      <c r="G31" s="22"/>
      <c r="H31" s="22"/>
      <c r="I31" s="22"/>
      <c r="J31" s="22"/>
      <c r="K31" s="22"/>
      <c r="L31" s="33"/>
    </row>
    <row r="32" spans="1:12" ht="21" x14ac:dyDescent="0.35">
      <c r="A32" s="1"/>
      <c r="B32" s="24" t="s">
        <v>62</v>
      </c>
      <c r="C32" s="25"/>
      <c r="D32" s="35" t="s">
        <v>63</v>
      </c>
      <c r="E32" s="35"/>
      <c r="F32" s="35"/>
      <c r="G32" s="22"/>
      <c r="H32" s="22"/>
      <c r="I32" s="22"/>
      <c r="J32" s="22"/>
      <c r="K32" s="22"/>
      <c r="L32" s="38"/>
    </row>
    <row r="33" spans="1:12" ht="33" x14ac:dyDescent="0.35">
      <c r="A33" s="1"/>
      <c r="B33" s="35" t="s">
        <v>62</v>
      </c>
      <c r="C33" s="25" t="s">
        <v>64</v>
      </c>
      <c r="D33" s="35" t="s">
        <v>65</v>
      </c>
      <c r="E33" s="36">
        <v>43374</v>
      </c>
      <c r="F33" s="35">
        <v>500.92</v>
      </c>
      <c r="G33" s="22">
        <v>25046</v>
      </c>
      <c r="H33" s="22"/>
      <c r="I33" s="22"/>
      <c r="J33" s="22">
        <v>4793.07</v>
      </c>
      <c r="K33" s="22">
        <v>7.0000000000000007E-2</v>
      </c>
      <c r="L33" s="28">
        <f t="shared" ref="L33:L49" si="7">G33-J33-K33</f>
        <v>20252.86</v>
      </c>
    </row>
    <row r="34" spans="1:12" ht="33" x14ac:dyDescent="0.35">
      <c r="A34" s="1"/>
      <c r="B34" s="24" t="s">
        <v>66</v>
      </c>
      <c r="C34" s="25" t="s">
        <v>53</v>
      </c>
      <c r="D34" s="35" t="s">
        <v>54</v>
      </c>
      <c r="E34" s="36">
        <v>43601</v>
      </c>
      <c r="F34" s="35">
        <v>500.92</v>
      </c>
      <c r="G34" s="22">
        <f>F34*50</f>
        <v>25046</v>
      </c>
      <c r="H34" s="22"/>
      <c r="I34" s="22"/>
      <c r="J34" s="22">
        <v>4793.1000000000004</v>
      </c>
      <c r="K34" s="22"/>
      <c r="L34" s="28">
        <f t="shared" si="7"/>
        <v>20252.900000000001</v>
      </c>
    </row>
    <row r="35" spans="1:12" ht="33" x14ac:dyDescent="0.35">
      <c r="A35" s="1"/>
      <c r="B35" s="24" t="s">
        <v>68</v>
      </c>
      <c r="C35" s="25" t="s">
        <v>69</v>
      </c>
      <c r="D35" s="24" t="s">
        <v>70</v>
      </c>
      <c r="E35" s="26">
        <v>43556</v>
      </c>
      <c r="F35" s="27">
        <v>532.62</v>
      </c>
      <c r="G35" s="22">
        <f t="shared" ref="G35" si="8">F35*50</f>
        <v>26631</v>
      </c>
      <c r="H35" s="22"/>
      <c r="I35" s="22"/>
      <c r="J35" s="22">
        <v>5131.6499999999996</v>
      </c>
      <c r="K35" s="22"/>
      <c r="L35" s="28">
        <f t="shared" si="7"/>
        <v>21499.35</v>
      </c>
    </row>
    <row r="36" spans="1:12" ht="21" x14ac:dyDescent="0.35">
      <c r="A36" s="1"/>
      <c r="B36" s="24" t="s">
        <v>71</v>
      </c>
      <c r="C36" s="25" t="s">
        <v>72</v>
      </c>
      <c r="D36" s="24" t="s">
        <v>73</v>
      </c>
      <c r="E36" s="26">
        <v>42767</v>
      </c>
      <c r="F36" s="35">
        <v>500.92</v>
      </c>
      <c r="G36" s="22">
        <f>F36*50</f>
        <v>25046</v>
      </c>
      <c r="H36" s="22"/>
      <c r="I36" s="22"/>
      <c r="J36" s="22">
        <v>4793.1000000000004</v>
      </c>
      <c r="K36" s="22"/>
      <c r="L36" s="28">
        <f t="shared" si="7"/>
        <v>20252.900000000001</v>
      </c>
    </row>
    <row r="37" spans="1:12" ht="33" x14ac:dyDescent="0.35">
      <c r="A37" s="1"/>
      <c r="B37" s="24" t="s">
        <v>74</v>
      </c>
      <c r="C37" s="25" t="s">
        <v>75</v>
      </c>
      <c r="D37" s="24" t="s">
        <v>76</v>
      </c>
      <c r="E37" s="26">
        <v>42370</v>
      </c>
      <c r="F37" s="35">
        <v>500.92</v>
      </c>
      <c r="G37" s="22">
        <f>F37*50</f>
        <v>25046</v>
      </c>
      <c r="H37" s="22"/>
      <c r="I37" s="22"/>
      <c r="J37" s="22">
        <v>4793.1000000000004</v>
      </c>
      <c r="K37" s="22"/>
      <c r="L37" s="28">
        <f t="shared" si="7"/>
        <v>20252.900000000001</v>
      </c>
    </row>
    <row r="38" spans="1:12" ht="21" x14ac:dyDescent="0.35">
      <c r="A38" s="1"/>
      <c r="B38" s="24" t="s">
        <v>77</v>
      </c>
      <c r="C38" s="25" t="s">
        <v>78</v>
      </c>
      <c r="D38" s="24" t="s">
        <v>76</v>
      </c>
      <c r="E38" s="26"/>
      <c r="F38" s="35"/>
      <c r="G38" s="22"/>
      <c r="H38" s="22"/>
      <c r="I38" s="22"/>
      <c r="J38" s="22"/>
      <c r="K38" s="22"/>
      <c r="L38" s="28">
        <f t="shared" si="7"/>
        <v>0</v>
      </c>
    </row>
    <row r="39" spans="1:12" ht="21" x14ac:dyDescent="0.35">
      <c r="A39" s="1"/>
      <c r="B39" s="24" t="s">
        <v>79</v>
      </c>
      <c r="C39" s="25" t="s">
        <v>80</v>
      </c>
      <c r="D39" s="24" t="s">
        <v>76</v>
      </c>
      <c r="E39" s="26">
        <v>43374</v>
      </c>
      <c r="F39" s="35">
        <v>500.92</v>
      </c>
      <c r="G39" s="22">
        <f>F39*50</f>
        <v>25046</v>
      </c>
      <c r="H39" s="22"/>
      <c r="I39" s="22"/>
      <c r="J39" s="22">
        <v>4793.1000000000004</v>
      </c>
      <c r="K39" s="22"/>
      <c r="L39" s="28">
        <f t="shared" si="7"/>
        <v>20252.900000000001</v>
      </c>
    </row>
    <row r="40" spans="1:12" ht="21" x14ac:dyDescent="0.35">
      <c r="A40" s="1"/>
      <c r="B40" s="35" t="s">
        <v>81</v>
      </c>
      <c r="C40" s="25" t="s">
        <v>82</v>
      </c>
      <c r="D40" s="35" t="s">
        <v>83</v>
      </c>
      <c r="E40" s="36">
        <v>42370</v>
      </c>
      <c r="F40" s="35">
        <v>500.92</v>
      </c>
      <c r="G40" s="22">
        <f>F40*50</f>
        <v>25046</v>
      </c>
      <c r="H40" s="22"/>
      <c r="I40" s="22"/>
      <c r="J40" s="22">
        <v>4793.1000000000004</v>
      </c>
      <c r="K40" s="22"/>
      <c r="L40" s="28">
        <f t="shared" si="7"/>
        <v>20252.900000000001</v>
      </c>
    </row>
    <row r="41" spans="1:12" ht="33" x14ac:dyDescent="0.35">
      <c r="A41" s="1"/>
      <c r="B41" s="24" t="s">
        <v>84</v>
      </c>
      <c r="C41" s="25" t="s">
        <v>85</v>
      </c>
      <c r="D41" s="24" t="s">
        <v>83</v>
      </c>
      <c r="E41" s="26">
        <v>42370</v>
      </c>
      <c r="F41" s="35">
        <v>500.92</v>
      </c>
      <c r="G41" s="22">
        <f t="shared" ref="G41:G49" si="9">F41*50</f>
        <v>25046</v>
      </c>
      <c r="H41" s="22"/>
      <c r="I41" s="22"/>
      <c r="J41" s="22">
        <v>4793.1000000000004</v>
      </c>
      <c r="K41" s="22"/>
      <c r="L41" s="28">
        <f t="shared" si="7"/>
        <v>20252.900000000001</v>
      </c>
    </row>
    <row r="42" spans="1:12" ht="33" x14ac:dyDescent="0.35">
      <c r="A42" s="1"/>
      <c r="B42" s="24" t="s">
        <v>86</v>
      </c>
      <c r="C42" s="25" t="s">
        <v>87</v>
      </c>
      <c r="D42" s="24" t="s">
        <v>88</v>
      </c>
      <c r="E42" s="26">
        <v>43709</v>
      </c>
      <c r="F42" s="35">
        <v>500.92</v>
      </c>
      <c r="G42" s="22">
        <f t="shared" si="9"/>
        <v>25046</v>
      </c>
      <c r="H42" s="22"/>
      <c r="I42" s="22"/>
      <c r="J42" s="22">
        <v>4793.1000000000004</v>
      </c>
      <c r="K42" s="22"/>
      <c r="L42" s="28">
        <f t="shared" si="7"/>
        <v>20252.900000000001</v>
      </c>
    </row>
    <row r="43" spans="1:12" ht="33" x14ac:dyDescent="0.35">
      <c r="A43" s="1"/>
      <c r="B43" s="24" t="s">
        <v>89</v>
      </c>
      <c r="C43" s="25" t="s">
        <v>90</v>
      </c>
      <c r="D43" s="24" t="s">
        <v>88</v>
      </c>
      <c r="E43" s="26">
        <v>43395</v>
      </c>
      <c r="F43" s="35">
        <v>500.92</v>
      </c>
      <c r="G43" s="22">
        <f t="shared" si="9"/>
        <v>25046</v>
      </c>
      <c r="H43" s="22"/>
      <c r="I43" s="22"/>
      <c r="J43" s="22">
        <v>4793.1000000000004</v>
      </c>
      <c r="K43" s="22"/>
      <c r="L43" s="28">
        <f t="shared" si="7"/>
        <v>20252.900000000001</v>
      </c>
    </row>
    <row r="44" spans="1:12" ht="33" x14ac:dyDescent="0.35">
      <c r="A44" s="1"/>
      <c r="B44" s="35" t="s">
        <v>91</v>
      </c>
      <c r="C44" s="25" t="s">
        <v>92</v>
      </c>
      <c r="D44" s="35" t="s">
        <v>93</v>
      </c>
      <c r="E44" s="36">
        <v>43206</v>
      </c>
      <c r="F44" s="35">
        <v>500.92</v>
      </c>
      <c r="G44" s="22">
        <f t="shared" si="9"/>
        <v>25046</v>
      </c>
      <c r="H44" s="22"/>
      <c r="I44" s="22"/>
      <c r="J44" s="22">
        <v>4793.1000000000004</v>
      </c>
      <c r="K44" s="22"/>
      <c r="L44" s="28">
        <f t="shared" si="7"/>
        <v>20252.900000000001</v>
      </c>
    </row>
    <row r="45" spans="1:12" ht="21" x14ac:dyDescent="0.35">
      <c r="A45" s="1"/>
      <c r="B45" s="35" t="s">
        <v>94</v>
      </c>
      <c r="C45" s="25" t="s">
        <v>95</v>
      </c>
      <c r="D45" s="35" t="s">
        <v>93</v>
      </c>
      <c r="E45" s="36">
        <v>43206</v>
      </c>
      <c r="F45" s="35">
        <v>500.92</v>
      </c>
      <c r="G45" s="22">
        <f t="shared" si="9"/>
        <v>25046</v>
      </c>
      <c r="H45" s="22"/>
      <c r="I45" s="22"/>
      <c r="J45" s="22">
        <v>4793.1000000000004</v>
      </c>
      <c r="K45" s="22"/>
      <c r="L45" s="28">
        <f t="shared" si="7"/>
        <v>20252.900000000001</v>
      </c>
    </row>
    <row r="46" spans="1:12" ht="21" x14ac:dyDescent="0.35">
      <c r="A46" s="1"/>
      <c r="B46" s="35" t="s">
        <v>96</v>
      </c>
      <c r="C46" s="25" t="s">
        <v>97</v>
      </c>
      <c r="D46" s="35" t="s">
        <v>93</v>
      </c>
      <c r="E46" s="36">
        <v>43206</v>
      </c>
      <c r="F46" s="35">
        <v>500.92</v>
      </c>
      <c r="G46" s="22">
        <v>24977.4</v>
      </c>
      <c r="H46" s="22"/>
      <c r="I46" s="22"/>
      <c r="J46" s="22">
        <v>4778.4399999999996</v>
      </c>
      <c r="K46" s="22">
        <v>-0.03</v>
      </c>
      <c r="L46" s="28">
        <f t="shared" si="7"/>
        <v>20198.990000000002</v>
      </c>
    </row>
    <row r="47" spans="1:12" ht="33" x14ac:dyDescent="0.35">
      <c r="A47" s="1"/>
      <c r="B47" s="35" t="s">
        <v>98</v>
      </c>
      <c r="C47" s="25" t="s">
        <v>99</v>
      </c>
      <c r="D47" s="35" t="s">
        <v>93</v>
      </c>
      <c r="E47" s="36">
        <v>43466</v>
      </c>
      <c r="F47" s="35">
        <v>500.92</v>
      </c>
      <c r="G47" s="22">
        <f t="shared" si="9"/>
        <v>25046</v>
      </c>
      <c r="H47" s="22"/>
      <c r="I47" s="22"/>
      <c r="J47" s="22">
        <v>4793.1000000000004</v>
      </c>
      <c r="K47" s="22"/>
      <c r="L47" s="28">
        <f t="shared" si="7"/>
        <v>20252.900000000001</v>
      </c>
    </row>
    <row r="48" spans="1:12" ht="21" x14ac:dyDescent="0.35">
      <c r="A48" s="1"/>
      <c r="B48" s="35" t="s">
        <v>100</v>
      </c>
      <c r="C48" s="25" t="s">
        <v>78</v>
      </c>
      <c r="D48" s="35" t="s">
        <v>93</v>
      </c>
      <c r="E48" s="36"/>
      <c r="F48" s="35"/>
      <c r="G48" s="22"/>
      <c r="H48" s="22"/>
      <c r="I48" s="22"/>
      <c r="J48" s="22"/>
      <c r="K48" s="22"/>
      <c r="L48" s="28">
        <f t="shared" si="7"/>
        <v>0</v>
      </c>
    </row>
    <row r="49" spans="1:12" ht="33" x14ac:dyDescent="0.35">
      <c r="A49" s="1"/>
      <c r="B49" s="35" t="s">
        <v>101</v>
      </c>
      <c r="C49" s="25" t="s">
        <v>102</v>
      </c>
      <c r="D49" s="35" t="s">
        <v>103</v>
      </c>
      <c r="E49" s="36">
        <v>43405</v>
      </c>
      <c r="F49" s="35">
        <v>311.83</v>
      </c>
      <c r="G49" s="22">
        <f t="shared" si="9"/>
        <v>15591.5</v>
      </c>
      <c r="H49" s="22"/>
      <c r="I49" s="22"/>
      <c r="J49" s="22">
        <v>2171.06</v>
      </c>
      <c r="K49" s="22">
        <v>-0.1</v>
      </c>
      <c r="L49" s="28">
        <f t="shared" si="7"/>
        <v>13420.54</v>
      </c>
    </row>
    <row r="50" spans="1:12" ht="18.75" x14ac:dyDescent="0.3">
      <c r="A50" s="1"/>
      <c r="B50" s="21" t="s">
        <v>16</v>
      </c>
      <c r="C50" s="30"/>
      <c r="D50" s="31"/>
      <c r="E50" s="31"/>
      <c r="F50" s="31"/>
      <c r="G50" s="32">
        <f>SUM(G32:G49)</f>
        <v>367751.9</v>
      </c>
      <c r="H50" s="32">
        <f t="shared" ref="H50:I50" si="10">SUM(H32:H49)</f>
        <v>0</v>
      </c>
      <c r="I50" s="32">
        <f t="shared" si="10"/>
        <v>0</v>
      </c>
      <c r="J50" s="32">
        <f>SUM(J32:J49)</f>
        <v>69598.319999999992</v>
      </c>
      <c r="K50" s="32">
        <f>SUM(K32:K49)</f>
        <v>-0.06</v>
      </c>
      <c r="L50" s="32">
        <f>SUM(L32:L49)</f>
        <v>298153.63999999996</v>
      </c>
    </row>
    <row r="51" spans="1:12" ht="18.75" x14ac:dyDescent="0.3">
      <c r="A51" s="1"/>
      <c r="B51" s="24"/>
      <c r="C51" s="25"/>
      <c r="D51" s="24"/>
      <c r="E51" s="24"/>
      <c r="F51" s="24"/>
      <c r="G51" s="22"/>
      <c r="H51" s="22"/>
      <c r="I51" s="22"/>
      <c r="J51" s="22"/>
      <c r="K51" s="22"/>
      <c r="L51" s="33"/>
    </row>
    <row r="52" spans="1:12" ht="18.75" x14ac:dyDescent="0.3">
      <c r="A52" s="1"/>
      <c r="B52" s="21" t="s">
        <v>104</v>
      </c>
      <c r="C52" s="30" t="s">
        <v>105</v>
      </c>
      <c r="D52" s="24"/>
      <c r="E52" s="24"/>
      <c r="F52" s="24"/>
      <c r="G52" s="22"/>
      <c r="H52" s="22"/>
      <c r="I52" s="22"/>
      <c r="J52" s="22"/>
      <c r="K52" s="22"/>
      <c r="L52" s="33"/>
    </row>
    <row r="53" spans="1:12" ht="33" x14ac:dyDescent="0.35">
      <c r="A53" s="1"/>
      <c r="B53" s="24" t="s">
        <v>106</v>
      </c>
      <c r="C53" s="25" t="s">
        <v>107</v>
      </c>
      <c r="D53" s="24" t="s">
        <v>108</v>
      </c>
      <c r="E53" s="26">
        <v>43556</v>
      </c>
      <c r="F53" s="27">
        <v>532.62</v>
      </c>
      <c r="G53" s="22">
        <f>F53*50</f>
        <v>26631</v>
      </c>
      <c r="H53" s="22"/>
      <c r="I53" s="22"/>
      <c r="J53" s="22">
        <v>5131.6499999999996</v>
      </c>
      <c r="K53" s="22"/>
      <c r="L53" s="28">
        <f t="shared" ref="L53:L58" si="11">G53-J53-K53</f>
        <v>21499.35</v>
      </c>
    </row>
    <row r="54" spans="1:12" ht="33" x14ac:dyDescent="0.35">
      <c r="A54" s="1"/>
      <c r="B54" s="24" t="s">
        <v>109</v>
      </c>
      <c r="C54" s="25" t="s">
        <v>110</v>
      </c>
      <c r="D54" s="24" t="s">
        <v>63</v>
      </c>
      <c r="E54" s="26">
        <v>43206</v>
      </c>
      <c r="F54" s="35">
        <v>500.92</v>
      </c>
      <c r="G54" s="22">
        <v>24977.4</v>
      </c>
      <c r="H54" s="22"/>
      <c r="I54" s="22"/>
      <c r="J54" s="22">
        <v>4778.4399999999996</v>
      </c>
      <c r="K54" s="22">
        <v>-0.03</v>
      </c>
      <c r="L54" s="28">
        <f t="shared" si="11"/>
        <v>20198.990000000002</v>
      </c>
    </row>
    <row r="55" spans="1:12" ht="21" x14ac:dyDescent="0.35">
      <c r="A55" s="1"/>
      <c r="B55" s="24" t="s">
        <v>111</v>
      </c>
      <c r="C55" s="25" t="s">
        <v>112</v>
      </c>
      <c r="D55" s="24" t="s">
        <v>93</v>
      </c>
      <c r="E55" s="26">
        <v>43770</v>
      </c>
      <c r="F55" s="35">
        <v>500.92</v>
      </c>
      <c r="G55" s="22">
        <f t="shared" ref="G55:G58" si="12">F55*50</f>
        <v>25046</v>
      </c>
      <c r="H55" s="22"/>
      <c r="I55" s="22"/>
      <c r="J55" s="22">
        <v>4793.1000000000004</v>
      </c>
      <c r="K55" s="22"/>
      <c r="L55" s="28">
        <f t="shared" si="11"/>
        <v>20252.900000000001</v>
      </c>
    </row>
    <row r="56" spans="1:12" ht="46.5" x14ac:dyDescent="0.35">
      <c r="A56" s="1" t="s">
        <v>113</v>
      </c>
      <c r="B56" s="35" t="s">
        <v>114</v>
      </c>
      <c r="C56" s="25" t="s">
        <v>115</v>
      </c>
      <c r="D56" s="39" t="s">
        <v>116</v>
      </c>
      <c r="E56" s="40">
        <v>43328</v>
      </c>
      <c r="F56" s="39">
        <v>485.95</v>
      </c>
      <c r="G56" s="22">
        <f t="shared" si="12"/>
        <v>24297.5</v>
      </c>
      <c r="H56" s="22"/>
      <c r="I56" s="22"/>
      <c r="J56" s="22">
        <v>4633.22</v>
      </c>
      <c r="K56" s="22">
        <v>-0.1</v>
      </c>
      <c r="L56" s="28">
        <f t="shared" si="11"/>
        <v>19664.379999999997</v>
      </c>
    </row>
    <row r="57" spans="1:12" ht="46.5" x14ac:dyDescent="0.35">
      <c r="A57" s="1"/>
      <c r="B57" s="35" t="s">
        <v>117</v>
      </c>
      <c r="C57" s="25" t="s">
        <v>118</v>
      </c>
      <c r="D57" s="39" t="s">
        <v>116</v>
      </c>
      <c r="E57" s="40">
        <v>43374</v>
      </c>
      <c r="F57" s="39">
        <v>485.95</v>
      </c>
      <c r="G57" s="22">
        <v>24097.8</v>
      </c>
      <c r="H57" s="22"/>
      <c r="I57" s="22"/>
      <c r="J57" s="22">
        <v>4590.5600000000004</v>
      </c>
      <c r="K57" s="22">
        <v>-0.03</v>
      </c>
      <c r="L57" s="28">
        <f t="shared" si="11"/>
        <v>19507.269999999997</v>
      </c>
    </row>
    <row r="58" spans="1:12" ht="46.5" x14ac:dyDescent="0.35">
      <c r="A58" s="1"/>
      <c r="B58" s="35" t="s">
        <v>119</v>
      </c>
      <c r="C58" s="25" t="s">
        <v>120</v>
      </c>
      <c r="D58" s="39" t="s">
        <v>116</v>
      </c>
      <c r="E58" s="40">
        <v>43206</v>
      </c>
      <c r="F58" s="39">
        <v>485.95</v>
      </c>
      <c r="G58" s="22">
        <f t="shared" si="12"/>
        <v>24297.5</v>
      </c>
      <c r="H58" s="22"/>
      <c r="I58" s="22"/>
      <c r="J58" s="22">
        <v>4633.22</v>
      </c>
      <c r="K58" s="22">
        <v>0.1</v>
      </c>
      <c r="L58" s="28">
        <f t="shared" si="11"/>
        <v>19664.18</v>
      </c>
    </row>
    <row r="59" spans="1:12" ht="18.75" x14ac:dyDescent="0.3">
      <c r="A59" s="1"/>
      <c r="B59" s="21" t="s">
        <v>16</v>
      </c>
      <c r="C59" s="30"/>
      <c r="D59" s="31"/>
      <c r="E59" s="31"/>
      <c r="F59" s="31"/>
      <c r="G59" s="32">
        <f>SUM(G53:G58)</f>
        <v>149347.20000000001</v>
      </c>
      <c r="H59" s="32">
        <f t="shared" ref="H59:K59" si="13">SUM(H53:H58)</f>
        <v>0</v>
      </c>
      <c r="I59" s="32">
        <f t="shared" si="13"/>
        <v>0</v>
      </c>
      <c r="J59" s="32">
        <f t="shared" si="13"/>
        <v>28560.190000000002</v>
      </c>
      <c r="K59" s="32">
        <f t="shared" si="13"/>
        <v>-0.06</v>
      </c>
      <c r="L59" s="32">
        <f>SUM(L53:L58)</f>
        <v>120787.06999999998</v>
      </c>
    </row>
    <row r="60" spans="1:12" ht="18.75" x14ac:dyDescent="0.3">
      <c r="A60" s="1"/>
      <c r="B60" s="21"/>
      <c r="C60" s="25"/>
      <c r="D60" s="24"/>
      <c r="E60" s="24"/>
      <c r="F60" s="24"/>
      <c r="G60" s="22"/>
      <c r="H60" s="41"/>
      <c r="I60" s="41"/>
      <c r="J60" s="41"/>
      <c r="K60" s="41"/>
      <c r="L60" s="42"/>
    </row>
    <row r="61" spans="1:12" ht="18.75" x14ac:dyDescent="0.3">
      <c r="A61" s="1"/>
      <c r="B61" s="21" t="s">
        <v>121</v>
      </c>
      <c r="C61" s="30" t="s">
        <v>122</v>
      </c>
      <c r="D61" s="24"/>
      <c r="E61" s="24"/>
      <c r="F61" s="24"/>
      <c r="G61" s="22"/>
      <c r="H61" s="41"/>
      <c r="I61" s="41"/>
      <c r="J61" s="41"/>
      <c r="K61" s="41"/>
      <c r="L61" s="42"/>
    </row>
    <row r="62" spans="1:12" ht="21" x14ac:dyDescent="0.35">
      <c r="A62" s="1"/>
      <c r="B62" s="24" t="s">
        <v>123</v>
      </c>
      <c r="C62" s="25" t="s">
        <v>124</v>
      </c>
      <c r="D62" s="24" t="s">
        <v>21</v>
      </c>
      <c r="E62" s="26">
        <v>43374</v>
      </c>
      <c r="F62" s="24">
        <v>901.34</v>
      </c>
      <c r="G62" s="22">
        <f>F62*50</f>
        <v>45067</v>
      </c>
      <c r="H62" s="22"/>
      <c r="I62" s="22"/>
      <c r="J62" s="22">
        <v>9986.73</v>
      </c>
      <c r="K62" s="22"/>
      <c r="L62" s="28">
        <f t="shared" ref="L62" si="14">G62-J62-K62</f>
        <v>35080.270000000004</v>
      </c>
    </row>
    <row r="63" spans="1:12" ht="18.75" x14ac:dyDescent="0.3">
      <c r="A63" s="1"/>
      <c r="B63" s="21" t="s">
        <v>16</v>
      </c>
      <c r="C63" s="24"/>
      <c r="D63" s="24"/>
      <c r="E63" s="24"/>
      <c r="F63" s="24"/>
      <c r="G63" s="32">
        <f>G62</f>
        <v>45067</v>
      </c>
      <c r="H63" s="32">
        <f t="shared" ref="H63:K63" si="15">H62</f>
        <v>0</v>
      </c>
      <c r="I63" s="32">
        <f t="shared" si="15"/>
        <v>0</v>
      </c>
      <c r="J63" s="32">
        <f t="shared" si="15"/>
        <v>9986.73</v>
      </c>
      <c r="K63" s="32">
        <f t="shared" si="15"/>
        <v>0</v>
      </c>
      <c r="L63" s="32">
        <f>L62</f>
        <v>35080.270000000004</v>
      </c>
    </row>
    <row r="64" spans="1:12" ht="18.75" x14ac:dyDescent="0.3">
      <c r="A64" s="1"/>
      <c r="B64" s="21"/>
      <c r="C64" s="24"/>
      <c r="D64" s="24"/>
      <c r="E64" s="24"/>
      <c r="F64" s="24"/>
      <c r="G64" s="22"/>
      <c r="H64" s="41"/>
      <c r="I64" s="41"/>
      <c r="J64" s="41"/>
      <c r="K64" s="41"/>
      <c r="L64" s="42"/>
    </row>
    <row r="65" spans="1:12" ht="18.75" x14ac:dyDescent="0.3">
      <c r="A65" s="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43"/>
    </row>
    <row r="66" spans="1:12" ht="18.75" x14ac:dyDescent="0.3">
      <c r="A66" s="1"/>
      <c r="B66" s="24"/>
      <c r="C66" s="44" t="s">
        <v>125</v>
      </c>
      <c r="D66" s="24"/>
      <c r="E66" s="24"/>
      <c r="F66" s="24"/>
      <c r="G66" s="45">
        <f>G9+G22+G29+G50+G59+G63</f>
        <v>988553.60000000009</v>
      </c>
      <c r="H66" s="45">
        <f>H9+H22+H29+H50+H59+H63</f>
        <v>0</v>
      </c>
      <c r="I66" s="45">
        <f>I9+I22+I29+I50+I59+I63</f>
        <v>0</v>
      </c>
      <c r="J66" s="45">
        <f>J9+J22+J29+J50+J59+J63</f>
        <v>194693.12000000002</v>
      </c>
      <c r="K66" s="45">
        <f>K9+K22+K29+K50+K59+K63</f>
        <v>-0.22</v>
      </c>
      <c r="L66" s="11">
        <f>ROUND(+L9+L22+L29+L50+L59+L63,1)</f>
        <v>793860.7</v>
      </c>
    </row>
    <row r="67" spans="1:12" ht="15.75" x14ac:dyDescent="0.25">
      <c r="A67" s="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46"/>
    </row>
    <row r="68" spans="1:12" ht="15.75" x14ac:dyDescent="0.25">
      <c r="A68" s="1"/>
      <c r="B68" s="1"/>
      <c r="D68" s="1"/>
      <c r="E68" s="1"/>
      <c r="F68" s="1"/>
      <c r="G68" s="3"/>
      <c r="H68" s="1"/>
      <c r="I68" s="1"/>
      <c r="J68" s="1"/>
      <c r="K68" s="1"/>
      <c r="L68" s="2"/>
    </row>
    <row r="69" spans="1:12" ht="15.75" x14ac:dyDescent="0.25">
      <c r="A69" s="1"/>
      <c r="B69" s="1"/>
      <c r="D69" s="1"/>
      <c r="E69" s="1"/>
      <c r="F69" s="1"/>
      <c r="G69" s="3"/>
      <c r="H69" s="1"/>
      <c r="I69" s="1"/>
      <c r="J69" s="1"/>
      <c r="K69" s="1"/>
      <c r="L69" s="2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</row>
    <row r="75" spans="1:12" ht="16.5" thickBot="1" x14ac:dyDescent="0.3">
      <c r="A75" s="1"/>
      <c r="B75" s="1"/>
      <c r="C75" s="14"/>
      <c r="D75" s="1"/>
      <c r="E75" s="1"/>
      <c r="F75" s="1"/>
      <c r="G75" s="14"/>
      <c r="H75" s="1"/>
      <c r="I75" s="1"/>
      <c r="J75" s="2"/>
      <c r="K75" s="1"/>
      <c r="L75" s="15"/>
    </row>
    <row r="76" spans="1:12" x14ac:dyDescent="0.25">
      <c r="A76" s="1"/>
      <c r="B76" s="1"/>
      <c r="C76" s="16" t="s">
        <v>126</v>
      </c>
      <c r="D76" s="1"/>
      <c r="E76" s="1"/>
      <c r="F76" s="1"/>
      <c r="G76" s="16"/>
      <c r="H76" s="1"/>
      <c r="I76" s="1"/>
      <c r="J76" s="17" t="s">
        <v>127</v>
      </c>
      <c r="K76" s="1"/>
      <c r="L76" s="18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</row>
    <row r="80" spans="1:12" ht="15.75" x14ac:dyDescent="0.25">
      <c r="A80" s="1"/>
      <c r="B80" s="1"/>
      <c r="C80" s="1" t="s">
        <v>133</v>
      </c>
      <c r="D80" s="1"/>
      <c r="E80" s="1"/>
      <c r="F80" s="1"/>
      <c r="G80" s="1"/>
      <c r="H80" s="1"/>
      <c r="I80" s="1"/>
      <c r="J80" s="1"/>
      <c r="K80" s="1"/>
      <c r="L80" s="2"/>
    </row>
  </sheetData>
  <mergeCells count="1">
    <mergeCell ref="B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Aguinaldo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2021-02-09T17:40:36Z</dcterms:created>
  <dcterms:modified xsi:type="dcterms:W3CDTF">2023-06-23T16:29:01Z</dcterms:modified>
</cp:coreProperties>
</file>